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Younger\Desktop\"/>
    </mc:Choice>
  </mc:AlternateContent>
  <xr:revisionPtr revIDLastSave="0" documentId="8_{FA7BD710-4471-42C5-98EB-C4A4A9C2DF4A}" xr6:coauthVersionLast="36" xr6:coauthVersionMax="36" xr10:uidLastSave="{00000000-0000-0000-0000-000000000000}"/>
  <bookViews>
    <workbookView xWindow="0" yWindow="0" windowWidth="28800" windowHeight="12225" xr2:uid="{00000000-000D-0000-FFFF-FFFF00000000}"/>
  </bookViews>
  <sheets>
    <sheet name="Max Loan Amount" sheetId="4" r:id="rId1"/>
    <sheet name="UFMIP REFUND" sheetId="8"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8" l="1"/>
  <c r="B13" i="8" s="1"/>
  <c r="B14" i="8" s="1"/>
  <c r="B15" i="8" s="1"/>
  <c r="B16" i="8" s="1"/>
  <c r="B17" i="8" s="1"/>
  <c r="B18" i="8" s="1"/>
  <c r="B19" i="8" s="1"/>
  <c r="B20" i="8" s="1"/>
  <c r="B21" i="8" s="1"/>
  <c r="B22" i="8" s="1"/>
  <c r="B23" i="8" s="1"/>
  <c r="B24" i="8" s="1"/>
  <c r="B25" i="8" s="1"/>
  <c r="B26" i="8" s="1"/>
  <c r="B27" i="8" s="1"/>
  <c r="B28" i="8" s="1"/>
  <c r="E8" i="8" s="1"/>
  <c r="C12" i="8"/>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B29" i="8" l="1"/>
  <c r="B30" i="8" s="1"/>
  <c r="B31" i="8" s="1"/>
  <c r="B32" i="8" s="1"/>
  <c r="B33" i="8" s="1"/>
  <c r="B34" i="8" s="1"/>
  <c r="B35" i="8" s="1"/>
  <c r="B36" i="8" s="1"/>
  <c r="B37" i="8" s="1"/>
  <c r="B38" i="8" s="1"/>
  <c r="B39" i="8" s="1"/>
  <c r="B40" i="8" s="1"/>
  <c r="B41" i="8" s="1"/>
  <c r="B42" i="8" s="1"/>
  <c r="B43" i="8" s="1"/>
  <c r="B44" i="8" s="1"/>
  <c r="B45" i="8" s="1"/>
  <c r="B46" i="8" s="1"/>
  <c r="A23" i="4"/>
  <c r="A27" i="4" s="1"/>
  <c r="D27" i="4" l="1"/>
  <c r="F19" i="4" s="1"/>
  <c r="G27" i="4" l="1"/>
</calcChain>
</file>

<file path=xl/sharedStrings.xml><?xml version="1.0" encoding="utf-8"?>
<sst xmlns="http://schemas.openxmlformats.org/spreadsheetml/2006/main" count="18" uniqueCount="18">
  <si>
    <t>FHA Mortgage Limits</t>
  </si>
  <si>
    <t>Loan limits can be checked with link here.</t>
  </si>
  <si>
    <t>MAX BASE LOAN AMOUNT</t>
  </si>
  <si>
    <t>MAX FINAL LOAN AMOUNT</t>
  </si>
  <si>
    <t>NEW UFMIP (1.75%)</t>
  </si>
  <si>
    <t>**Watch your payoff details. Nothing other than the existing principal balance and the current 30 day interest charged by the servicing lender may be included in the principal balance. NO other fees or charges showing on the payoff may be financed in the loan amount. Therefore, do include delinquent interest, escrow shortages, late fees, fax or courier fees or any other fees.</t>
  </si>
  <si>
    <t>Enter unpaid principle balance from the payoff statement**</t>
  </si>
  <si>
    <t>Enter 30 days of interest from the payoff statement</t>
  </si>
  <si>
    <t>Enter County Loan Limit Here</t>
  </si>
  <si>
    <t>Enter data into the yellow highlighted fields.  Watch for any UFMIP ERROR.  The maximum refund amount allowed in this calculation is the the lesser of unused UFMIP refund or new UFMIP.</t>
  </si>
  <si>
    <t>% Refunded</t>
  </si>
  <si>
    <t>Month</t>
  </si>
  <si>
    <t>UFMIP REFUND IS</t>
  </si>
  <si>
    <t>Enter months since endorsement here (1-36)</t>
  </si>
  <si>
    <t>Enter Original UFMIP</t>
  </si>
  <si>
    <t>Use this form when there is no appraisal and/or not credit qualifying the borrower</t>
  </si>
  <si>
    <t xml:space="preserve">Enter MIP Refund from FHA Connection here. </t>
  </si>
  <si>
    <t xml:space="preserve"> If UFMIP ERROR shows here-------&gt;   the UFMIP refund entered was greater than the new UFMIP, and must be reduced to the new UFMIP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</si>
</sst>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2" x14ac:knownFonts="1">
    <font>
      <sz val="11"/>
      <color theme="1"/>
      <name val="Calibri"/>
      <family val="2"/>
      <scheme val="minor"/>
    </font>
    <font>
      <u/>
      <sz val="11"/>
      <color theme="10"/>
      <name val="Calibri"/>
      <family val="2"/>
      <scheme val="minor"/>
    </font>
    <font>
      <sz val="16"/>
      <color theme="1"/>
      <name val="Calibri"/>
      <family val="2"/>
      <scheme val="minor"/>
    </font>
    <font>
      <b/>
      <sz val="24"/>
      <color theme="1"/>
      <name val="Calibri"/>
      <family val="2"/>
      <scheme val="minor"/>
    </font>
    <font>
      <b/>
      <sz val="22"/>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20"/>
      <name val="Calibri"/>
      <family val="2"/>
      <scheme val="minor"/>
    </font>
    <font>
      <sz val="11"/>
      <color theme="0"/>
      <name val="Calibri"/>
      <family val="2"/>
      <scheme val="minor"/>
    </font>
    <font>
      <sz val="18"/>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auto="1"/>
      </right>
      <top/>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2" fillId="0" borderId="0" xfId="0" applyFont="1" applyAlignment="1" applyProtection="1">
      <protection hidden="1"/>
    </xf>
    <xf numFmtId="164" fontId="3" fillId="0" borderId="0" xfId="0" applyNumberFormat="1"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0" fillId="0" borderId="0" xfId="0" applyAlignment="1" applyProtection="1">
      <alignment wrapText="1"/>
      <protection hidden="1"/>
    </xf>
    <xf numFmtId="0" fontId="1" fillId="0" borderId="0" xfId="1" applyProtection="1">
      <protection locked="0" hidden="1"/>
    </xf>
    <xf numFmtId="10" fontId="0" fillId="0" borderId="0" xfId="0" applyNumberFormat="1" applyProtection="1">
      <protection hidden="1"/>
    </xf>
    <xf numFmtId="164" fontId="9" fillId="0" borderId="0" xfId="0" applyNumberFormat="1" applyFont="1" applyProtection="1">
      <protection hidden="1"/>
    </xf>
    <xf numFmtId="0" fontId="11" fillId="0" borderId="0" xfId="0" applyFont="1" applyAlignment="1" applyProtection="1">
      <alignment wrapText="1" shrinkToFit="1"/>
      <protection hidden="1"/>
    </xf>
    <xf numFmtId="0" fontId="11" fillId="0" borderId="0" xfId="0" applyFont="1" applyAlignment="1">
      <alignment wrapText="1" shrinkToFit="1"/>
    </xf>
    <xf numFmtId="0" fontId="2" fillId="0" borderId="5" xfId="0"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xf numFmtId="0" fontId="11" fillId="0" borderId="0" xfId="0" applyFont="1" applyAlignment="1">
      <alignment wrapText="1" shrinkToFit="1"/>
    </xf>
    <xf numFmtId="0" fontId="0" fillId="0" borderId="0" xfId="0" applyAlignment="1">
      <alignment wrapText="1"/>
    </xf>
    <xf numFmtId="164" fontId="3" fillId="0" borderId="1" xfId="0" applyNumberFormat="1" applyFont="1" applyBorder="1" applyAlignment="1" applyProtection="1">
      <protection hidden="1"/>
    </xf>
    <xf numFmtId="164" fontId="3" fillId="0" borderId="2" xfId="0" applyNumberFormat="1" applyFont="1" applyBorder="1" applyAlignment="1" applyProtection="1">
      <protection hidden="1"/>
    </xf>
    <xf numFmtId="164" fontId="3" fillId="0" borderId="3" xfId="0" applyNumberFormat="1" applyFont="1" applyBorder="1" applyAlignment="1" applyProtection="1">
      <protection hidden="1"/>
    </xf>
    <xf numFmtId="164" fontId="3" fillId="0" borderId="4" xfId="0" applyNumberFormat="1" applyFont="1" applyBorder="1" applyAlignment="1" applyProtection="1">
      <protection hidden="1"/>
    </xf>
    <xf numFmtId="0" fontId="0" fillId="0" borderId="0" xfId="0" applyAlignment="1" applyProtection="1">
      <alignment wrapText="1"/>
      <protection hidden="1"/>
    </xf>
    <xf numFmtId="165" fontId="4" fillId="0" borderId="1" xfId="0" applyNumberFormat="1" applyFont="1" applyBorder="1" applyAlignment="1" applyProtection="1">
      <protection hidden="1"/>
    </xf>
    <xf numFmtId="165" fontId="4" fillId="0" borderId="2" xfId="0" applyNumberFormat="1" applyFont="1" applyBorder="1" applyAlignment="1" applyProtection="1">
      <protection hidden="1"/>
    </xf>
    <xf numFmtId="165" fontId="4" fillId="0" borderId="3" xfId="0" applyNumberFormat="1" applyFont="1" applyBorder="1" applyAlignment="1" applyProtection="1">
      <protection hidden="1"/>
    </xf>
    <xf numFmtId="165" fontId="4" fillId="0" borderId="4" xfId="0" applyNumberFormat="1" applyFont="1" applyBorder="1" applyAlignment="1" applyProtection="1">
      <protection hidden="1"/>
    </xf>
    <xf numFmtId="0" fontId="5" fillId="0" borderId="0" xfId="0" applyFont="1" applyAlignment="1" applyProtection="1">
      <alignment horizontal="center"/>
      <protection hidden="1"/>
    </xf>
    <xf numFmtId="164" fontId="8" fillId="2" borderId="1" xfId="0" applyNumberFormat="1" applyFont="1" applyFill="1" applyBorder="1" applyAlignment="1" applyProtection="1">
      <protection locked="0" hidden="1"/>
    </xf>
    <xf numFmtId="164" fontId="8" fillId="2" borderId="2" xfId="0" applyNumberFormat="1" applyFont="1" applyFill="1" applyBorder="1" applyAlignment="1" applyProtection="1">
      <protection locked="0" hidden="1"/>
    </xf>
    <xf numFmtId="164" fontId="8" fillId="2" borderId="3" xfId="0" applyNumberFormat="1" applyFont="1" applyFill="1" applyBorder="1" applyAlignment="1" applyProtection="1">
      <protection locked="0" hidden="1"/>
    </xf>
    <xf numFmtId="164" fontId="8" fillId="2" borderId="4" xfId="0" applyNumberFormat="1" applyFont="1" applyFill="1" applyBorder="1" applyAlignment="1" applyProtection="1">
      <protection locked="0" hidden="1"/>
    </xf>
    <xf numFmtId="165" fontId="6" fillId="2" borderId="1" xfId="0" applyNumberFormat="1" applyFont="1" applyFill="1" applyBorder="1" applyAlignment="1" applyProtection="1">
      <alignment wrapText="1"/>
      <protection locked="0" hidden="1"/>
    </xf>
    <xf numFmtId="0" fontId="0" fillId="0" borderId="2" xfId="0" applyBorder="1" applyAlignment="1" applyProtection="1">
      <alignment wrapText="1"/>
      <protection locked="0" hidden="1"/>
    </xf>
    <xf numFmtId="0" fontId="0" fillId="0" borderId="3" xfId="0" applyBorder="1" applyAlignment="1" applyProtection="1">
      <alignment wrapText="1"/>
      <protection locked="0" hidden="1"/>
    </xf>
    <xf numFmtId="0" fontId="0" fillId="0" borderId="4" xfId="0" applyBorder="1" applyAlignment="1" applyProtection="1">
      <alignment wrapText="1"/>
      <protection locked="0" hidden="1"/>
    </xf>
    <xf numFmtId="165" fontId="6" fillId="2" borderId="1" xfId="0" applyNumberFormat="1" applyFont="1" applyFill="1" applyBorder="1" applyAlignment="1" applyProtection="1">
      <protection locked="0" hidden="1"/>
    </xf>
    <xf numFmtId="165" fontId="7" fillId="2" borderId="2" xfId="0" applyNumberFormat="1" applyFont="1" applyFill="1" applyBorder="1" applyAlignment="1" applyProtection="1">
      <protection locked="0" hidden="1"/>
    </xf>
    <xf numFmtId="165" fontId="7" fillId="2" borderId="3" xfId="0" applyNumberFormat="1" applyFont="1" applyFill="1" applyBorder="1" applyAlignment="1" applyProtection="1">
      <protection locked="0" hidden="1"/>
    </xf>
    <xf numFmtId="165" fontId="7" fillId="2" borderId="4" xfId="0" applyNumberFormat="1" applyFont="1" applyFill="1" applyBorder="1" applyAlignment="1" applyProtection="1">
      <protection locked="0" hidden="1"/>
    </xf>
    <xf numFmtId="0" fontId="0" fillId="0" borderId="0" xfId="0" applyAlignment="1" applyProtection="1">
      <alignment vertical="center" wrapText="1"/>
      <protection hidden="1"/>
    </xf>
    <xf numFmtId="0" fontId="0" fillId="0" borderId="6" xfId="0" applyBorder="1" applyAlignment="1" applyProtection="1">
      <alignment wrapText="1"/>
      <protection hidden="1"/>
    </xf>
    <xf numFmtId="165" fontId="6" fillId="2" borderId="2" xfId="0" applyNumberFormat="1" applyFont="1" applyFill="1" applyBorder="1" applyAlignment="1" applyProtection="1">
      <protection locked="0" hidden="1"/>
    </xf>
    <xf numFmtId="165" fontId="6" fillId="2" borderId="3" xfId="0" applyNumberFormat="1" applyFont="1" applyFill="1" applyBorder="1" applyAlignment="1" applyProtection="1">
      <protection locked="0" hidden="1"/>
    </xf>
    <xf numFmtId="165" fontId="6" fillId="2" borderId="4" xfId="0" applyNumberFormat="1" applyFont="1" applyFill="1" applyBorder="1" applyAlignment="1" applyProtection="1">
      <protection locked="0" hidden="1"/>
    </xf>
    <xf numFmtId="0" fontId="0" fillId="0" borderId="0" xfId="0" applyAlignment="1">
      <alignment vertical="center" wrapText="1"/>
    </xf>
    <xf numFmtId="0" fontId="0" fillId="0" borderId="6" xfId="0" applyBorder="1" applyAlignment="1">
      <alignment vertical="center" wrapText="1"/>
    </xf>
    <xf numFmtId="165" fontId="10" fillId="2" borderId="1" xfId="0" applyNumberFormat="1" applyFont="1" applyFill="1" applyBorder="1" applyAlignment="1" applyProtection="1">
      <protection locked="0" hidden="1"/>
    </xf>
    <xf numFmtId="0" fontId="10" fillId="2" borderId="2" xfId="0" applyFont="1" applyFill="1" applyBorder="1" applyAlignment="1" applyProtection="1">
      <protection locked="0" hidden="1"/>
    </xf>
    <xf numFmtId="0" fontId="10" fillId="2" borderId="3" xfId="0" applyFont="1" applyFill="1" applyBorder="1" applyAlignment="1" applyProtection="1">
      <protection locked="0" hidden="1"/>
    </xf>
    <xf numFmtId="0" fontId="10" fillId="2" borderId="4" xfId="0" applyFont="1" applyFill="1" applyBorder="1" applyAlignment="1" applyProtection="1">
      <protection locked="0" hidden="1"/>
    </xf>
    <xf numFmtId="0" fontId="10" fillId="2" borderId="1" xfId="0" applyFont="1" applyFill="1" applyBorder="1" applyAlignment="1" applyProtection="1">
      <protection locked="0" hidden="1"/>
    </xf>
    <xf numFmtId="165" fontId="10" fillId="0" borderId="1" xfId="0" applyNumberFormat="1" applyFont="1" applyBorder="1" applyAlignment="1" applyProtection="1">
      <protection hidden="1"/>
    </xf>
    <xf numFmtId="0" fontId="10" fillId="0" borderId="2" xfId="0" applyFont="1" applyBorder="1" applyAlignment="1" applyProtection="1">
      <protection hidden="1"/>
    </xf>
    <xf numFmtId="0" fontId="10" fillId="0" borderId="3" xfId="0" applyFont="1" applyBorder="1" applyAlignment="1" applyProtection="1">
      <protection hidden="1"/>
    </xf>
    <xf numFmtId="0" fontId="10" fillId="0" borderId="4" xfId="0" applyFont="1" applyBorder="1" applyAlignment="1" applyProtection="1">
      <protection hidden="1"/>
    </xf>
    <xf numFmtId="0" fontId="0" fillId="0" borderId="0" xfId="0" applyBorder="1" applyAlignment="1" applyProtection="1">
      <alignment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tp.hud.gov/idapp/html/hicostlook.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showRowColHeaders="0" tabSelected="1" showRuler="0" view="pageLayout" topLeftCell="A6" zoomScaleNormal="100" workbookViewId="0">
      <selection activeCell="F17" sqref="F17:G18"/>
    </sheetView>
  </sheetViews>
  <sheetFormatPr defaultRowHeight="15" x14ac:dyDescent="0.25"/>
  <cols>
    <col min="1" max="5" width="9.140625" style="3"/>
    <col min="6" max="6" width="12.140625" style="3" customWidth="1"/>
    <col min="7" max="7" width="9.140625" style="3" customWidth="1"/>
    <col min="8" max="16384" width="9.140625" style="3"/>
  </cols>
  <sheetData>
    <row r="1" spans="1:9" x14ac:dyDescent="0.25">
      <c r="A1" s="26" t="s">
        <v>15</v>
      </c>
      <c r="B1" s="26"/>
      <c r="C1" s="26"/>
      <c r="D1" s="26"/>
      <c r="E1" s="26"/>
      <c r="F1" s="26"/>
      <c r="G1" s="26"/>
      <c r="H1" s="26"/>
      <c r="I1" s="26"/>
    </row>
    <row r="2" spans="1:9" x14ac:dyDescent="0.25">
      <c r="A2" s="4"/>
      <c r="B2" s="4"/>
      <c r="C2" s="4"/>
      <c r="D2" s="4"/>
      <c r="E2" s="4"/>
      <c r="F2" s="4"/>
      <c r="G2" s="4"/>
      <c r="H2" s="4"/>
      <c r="I2" s="4"/>
    </row>
    <row r="3" spans="1:9" x14ac:dyDescent="0.25">
      <c r="A3" s="21" t="s">
        <v>9</v>
      </c>
      <c r="B3" s="21"/>
      <c r="C3" s="21"/>
      <c r="D3" s="21"/>
      <c r="E3" s="21"/>
      <c r="F3" s="21"/>
      <c r="G3" s="21"/>
      <c r="H3" s="21"/>
      <c r="I3" s="21"/>
    </row>
    <row r="4" spans="1:9" x14ac:dyDescent="0.25">
      <c r="A4" s="21"/>
      <c r="B4" s="21"/>
      <c r="C4" s="21"/>
      <c r="D4" s="21"/>
      <c r="E4" s="21"/>
      <c r="F4" s="21"/>
      <c r="G4" s="21"/>
      <c r="H4" s="21"/>
      <c r="I4" s="21"/>
    </row>
    <row r="5" spans="1:9" x14ac:dyDescent="0.25">
      <c r="A5" s="21"/>
      <c r="B5" s="21"/>
      <c r="C5" s="21"/>
      <c r="D5" s="21"/>
      <c r="E5" s="21"/>
      <c r="F5" s="21"/>
      <c r="G5" s="21"/>
      <c r="H5" s="21"/>
      <c r="I5" s="21"/>
    </row>
    <row r="6" spans="1:9" ht="15.75" thickBot="1" x14ac:dyDescent="0.3">
      <c r="A6" s="5"/>
      <c r="B6" s="5"/>
      <c r="C6" s="5"/>
      <c r="D6" s="5"/>
      <c r="E6" s="5"/>
      <c r="F6" s="5"/>
      <c r="G6" s="5"/>
      <c r="H6" s="5"/>
      <c r="I6" s="5"/>
    </row>
    <row r="7" spans="1:9" x14ac:dyDescent="0.25">
      <c r="A7" s="5"/>
      <c r="B7" s="5"/>
      <c r="C7" s="3" t="s">
        <v>8</v>
      </c>
      <c r="D7" s="5"/>
      <c r="E7" s="5"/>
      <c r="F7" s="27">
        <v>271050</v>
      </c>
      <c r="G7" s="28"/>
    </row>
    <row r="8" spans="1:9" ht="15.75" thickBot="1" x14ac:dyDescent="0.3">
      <c r="F8" s="29"/>
      <c r="G8" s="30"/>
    </row>
    <row r="9" spans="1:9" x14ac:dyDescent="0.25">
      <c r="C9" s="21" t="s">
        <v>1</v>
      </c>
      <c r="D9" s="21"/>
      <c r="E9" s="21"/>
      <c r="F9" s="6" t="s">
        <v>0</v>
      </c>
    </row>
    <row r="10" spans="1:9" ht="15" customHeight="1" thickBot="1" x14ac:dyDescent="0.3">
      <c r="C10" s="21"/>
      <c r="D10" s="21"/>
      <c r="E10" s="21"/>
    </row>
    <row r="11" spans="1:9" ht="15.75" customHeight="1" x14ac:dyDescent="0.25">
      <c r="C11" s="21" t="s">
        <v>6</v>
      </c>
      <c r="D11" s="21"/>
      <c r="E11" s="21"/>
      <c r="F11" s="35">
        <v>97500</v>
      </c>
      <c r="G11" s="41"/>
    </row>
    <row r="12" spans="1:9" ht="15.75" customHeight="1" thickBot="1" x14ac:dyDescent="0.3">
      <c r="C12" s="21"/>
      <c r="D12" s="21"/>
      <c r="E12" s="21"/>
      <c r="F12" s="42"/>
      <c r="G12" s="43"/>
    </row>
    <row r="13" spans="1:9" ht="15.75" thickBot="1" x14ac:dyDescent="0.3"/>
    <row r="14" spans="1:9" x14ac:dyDescent="0.25">
      <c r="C14" s="39" t="s">
        <v>7</v>
      </c>
      <c r="D14" s="21"/>
      <c r="E14" s="40"/>
      <c r="F14" s="35">
        <v>320.55</v>
      </c>
      <c r="G14" s="36"/>
    </row>
    <row r="15" spans="1:9" ht="15.75" thickBot="1" x14ac:dyDescent="0.3">
      <c r="C15" s="21"/>
      <c r="D15" s="21"/>
      <c r="E15" s="40"/>
      <c r="F15" s="37"/>
      <c r="G15" s="38"/>
    </row>
    <row r="16" spans="1:9" ht="15.75" customHeight="1" thickBot="1" x14ac:dyDescent="0.3"/>
    <row r="17" spans="1:9" ht="15.75" customHeight="1" x14ac:dyDescent="0.5">
      <c r="A17" s="2"/>
      <c r="B17" s="2"/>
      <c r="C17" s="39" t="s">
        <v>16</v>
      </c>
      <c r="D17" s="44"/>
      <c r="E17" s="45"/>
      <c r="F17" s="31">
        <v>910</v>
      </c>
      <c r="G17" s="32"/>
    </row>
    <row r="18" spans="1:9" ht="15" customHeight="1" thickBot="1" x14ac:dyDescent="0.55000000000000004">
      <c r="A18" s="2"/>
      <c r="B18" s="2"/>
      <c r="C18" s="44"/>
      <c r="D18" s="44"/>
      <c r="E18" s="45"/>
      <c r="F18" s="33"/>
      <c r="G18" s="34"/>
      <c r="H18" s="1"/>
    </row>
    <row r="19" spans="1:9" ht="15.75" customHeight="1" x14ac:dyDescent="0.35">
      <c r="C19" s="9"/>
      <c r="D19" s="10"/>
      <c r="E19" s="10"/>
      <c r="F19" s="11" t="str">
        <f>IF(D27&lt;F17,"UFMIP ERROR","UFMIP OKAY")</f>
        <v>UFMIP OKAY</v>
      </c>
      <c r="G19" s="12"/>
      <c r="H19" s="1"/>
    </row>
    <row r="20" spans="1:9" x14ac:dyDescent="0.25">
      <c r="C20" s="15" t="s">
        <v>17</v>
      </c>
      <c r="D20" s="16"/>
      <c r="E20" s="16"/>
      <c r="F20" s="13"/>
      <c r="G20" s="13"/>
    </row>
    <row r="21" spans="1:9" ht="15" customHeight="1" x14ac:dyDescent="0.25">
      <c r="C21" s="16"/>
      <c r="D21" s="16"/>
      <c r="E21" s="16"/>
      <c r="F21" s="14"/>
      <c r="G21" s="14"/>
    </row>
    <row r="22" spans="1:9" ht="15.75" customHeight="1" x14ac:dyDescent="0.25">
      <c r="C22" s="16"/>
      <c r="D22" s="16"/>
      <c r="E22" s="16"/>
    </row>
    <row r="23" spans="1:9" ht="15.75" customHeight="1" x14ac:dyDescent="0.25">
      <c r="A23" s="8">
        <f>ROUNDDOWN(SUM(F11+F14-F17),0)</f>
        <v>96910</v>
      </c>
      <c r="C23" s="16"/>
      <c r="D23" s="16"/>
      <c r="E23" s="16"/>
    </row>
    <row r="24" spans="1:9" ht="15" hidden="1" customHeight="1" x14ac:dyDescent="0.25"/>
    <row r="25" spans="1:9" ht="15" customHeight="1" x14ac:dyDescent="0.25"/>
    <row r="26" spans="1:9" ht="15" customHeight="1" thickBot="1" x14ac:dyDescent="0.3">
      <c r="A26" s="3" t="s">
        <v>2</v>
      </c>
      <c r="D26" s="3" t="s">
        <v>4</v>
      </c>
      <c r="G26" s="3" t="s">
        <v>3</v>
      </c>
    </row>
    <row r="27" spans="1:9" x14ac:dyDescent="0.25">
      <c r="A27" s="17">
        <f>MIN(F7,A23)</f>
        <v>96910</v>
      </c>
      <c r="B27" s="18"/>
      <c r="D27" s="22">
        <f>(A27*0.0175)</f>
        <v>1695.9250000000002</v>
      </c>
      <c r="E27" s="23"/>
      <c r="G27" s="17">
        <f>SUM(A27+(ROUNDDOWN(D27,0)))</f>
        <v>98605</v>
      </c>
      <c r="H27" s="18"/>
    </row>
    <row r="28" spans="1:9" ht="15" customHeight="1" thickBot="1" x14ac:dyDescent="0.3">
      <c r="A28" s="19"/>
      <c r="B28" s="20"/>
      <c r="D28" s="24"/>
      <c r="E28" s="25"/>
      <c r="G28" s="19"/>
      <c r="H28" s="20"/>
    </row>
    <row r="29" spans="1:9" ht="15.75" customHeight="1" x14ac:dyDescent="0.25"/>
    <row r="30" spans="1:9" x14ac:dyDescent="0.25">
      <c r="A30" s="21" t="s">
        <v>5</v>
      </c>
      <c r="B30" s="21"/>
      <c r="C30" s="21"/>
      <c r="D30" s="21"/>
      <c r="E30" s="21"/>
      <c r="F30" s="21"/>
      <c r="G30" s="21"/>
      <c r="H30" s="21"/>
      <c r="I30" s="21"/>
    </row>
    <row r="31" spans="1:9" ht="15" customHeight="1" x14ac:dyDescent="0.25">
      <c r="A31" s="21"/>
      <c r="B31" s="21"/>
      <c r="C31" s="21"/>
      <c r="D31" s="21"/>
      <c r="E31" s="21"/>
      <c r="F31" s="21"/>
      <c r="G31" s="21"/>
      <c r="H31" s="21"/>
      <c r="I31" s="21"/>
    </row>
    <row r="32" spans="1:9" ht="15.75" customHeight="1" x14ac:dyDescent="0.25">
      <c r="A32" s="21"/>
      <c r="B32" s="21"/>
      <c r="C32" s="21"/>
      <c r="D32" s="21"/>
      <c r="E32" s="21"/>
      <c r="F32" s="21"/>
      <c r="G32" s="21"/>
      <c r="H32" s="21"/>
      <c r="I32" s="21"/>
    </row>
    <row r="33" spans="1:13" ht="15.75" customHeight="1" x14ac:dyDescent="0.5">
      <c r="A33" s="21"/>
      <c r="B33" s="21"/>
      <c r="C33" s="21"/>
      <c r="D33" s="21"/>
      <c r="E33" s="21"/>
      <c r="F33" s="21"/>
      <c r="G33" s="21"/>
      <c r="H33" s="21"/>
      <c r="I33" s="21"/>
      <c r="M33" s="2"/>
    </row>
    <row r="34" spans="1:13" ht="15.75" customHeight="1" x14ac:dyDescent="0.5">
      <c r="M34" s="2"/>
    </row>
  </sheetData>
  <sheetProtection algorithmName="SHA-512" hashValue="f5TvAzFXrZWBmHVVNAMG5PPlVj5/1/1+oabJQRw3+ceUD173MTQ4YkTWVH2iXY/REY+sh5VkEEF8ItLbnE3ziw==" saltValue="D1EcyIpqnkreAglX5w9lNQ==" spinCount="100000" sheet="1" objects="1" scenarios="1" selectLockedCells="1"/>
  <mergeCells count="16">
    <mergeCell ref="A1:I1"/>
    <mergeCell ref="F7:G8"/>
    <mergeCell ref="C9:E10"/>
    <mergeCell ref="F17:G18"/>
    <mergeCell ref="F14:G15"/>
    <mergeCell ref="C14:E15"/>
    <mergeCell ref="C11:E12"/>
    <mergeCell ref="F11:G12"/>
    <mergeCell ref="A3:I5"/>
    <mergeCell ref="C17:E18"/>
    <mergeCell ref="F19:G21"/>
    <mergeCell ref="C20:E23"/>
    <mergeCell ref="A27:B28"/>
    <mergeCell ref="A30:I33"/>
    <mergeCell ref="D27:E28"/>
    <mergeCell ref="G27:H28"/>
  </mergeCells>
  <hyperlinks>
    <hyperlink ref="F9" r:id="rId1" xr:uid="{00000000-0004-0000-0000-000000000000}"/>
  </hyperlinks>
  <pageMargins left="0.7" right="0.7" top="0.75" bottom="0.75" header="0.3" footer="0.3"/>
  <pageSetup orientation="portrait" r:id="rId2"/>
  <headerFooter>
    <oddHeader xml:space="preserve">&amp;C&amp;"-,Bold"&amp;16FHA STREAMLINE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46"/>
  <sheetViews>
    <sheetView showGridLines="0" showRowColHeaders="0" showRuler="0" view="pageLayout" zoomScaleNormal="100" workbookViewId="0">
      <selection activeCell="E5" sqref="E5:F6"/>
    </sheetView>
  </sheetViews>
  <sheetFormatPr defaultRowHeight="15" x14ac:dyDescent="0.25"/>
  <cols>
    <col min="1" max="2" width="9.140625" style="3"/>
    <col min="3" max="3" width="15.7109375" style="3" customWidth="1"/>
    <col min="4" max="4" width="5.140625" style="3" customWidth="1"/>
    <col min="5" max="16384" width="9.140625" style="3"/>
  </cols>
  <sheetData>
    <row r="1" spans="2:6" ht="15.75" thickBot="1" x14ac:dyDescent="0.3"/>
    <row r="2" spans="2:6" x14ac:dyDescent="0.25">
      <c r="E2" s="46">
        <v>1750</v>
      </c>
      <c r="F2" s="47"/>
    </row>
    <row r="3" spans="2:6" ht="15.75" thickBot="1" x14ac:dyDescent="0.3">
      <c r="B3" s="3" t="s">
        <v>14</v>
      </c>
      <c r="E3" s="48"/>
      <c r="F3" s="49"/>
    </row>
    <row r="4" spans="2:6" ht="15.75" thickBot="1" x14ac:dyDescent="0.3"/>
    <row r="5" spans="2:6" ht="15" customHeight="1" x14ac:dyDescent="0.25">
      <c r="B5" s="55" t="s">
        <v>13</v>
      </c>
      <c r="C5" s="55"/>
      <c r="E5" s="50">
        <v>15</v>
      </c>
      <c r="F5" s="47"/>
    </row>
    <row r="6" spans="2:6" ht="15.75" thickBot="1" x14ac:dyDescent="0.3">
      <c r="B6" s="55"/>
      <c r="C6" s="55"/>
      <c r="E6" s="48"/>
      <c r="F6" s="49"/>
    </row>
    <row r="7" spans="2:6" ht="15.75" thickBot="1" x14ac:dyDescent="0.3"/>
    <row r="8" spans="2:6" x14ac:dyDescent="0.25">
      <c r="E8" s="51">
        <f>E2*(LOOKUP(E5,B11:B46,C11:C46))</f>
        <v>909.99999999999966</v>
      </c>
      <c r="F8" s="52"/>
    </row>
    <row r="9" spans="2:6" ht="15.75" thickBot="1" x14ac:dyDescent="0.3">
      <c r="B9" s="3" t="s">
        <v>12</v>
      </c>
      <c r="E9" s="53"/>
      <c r="F9" s="54"/>
    </row>
    <row r="10" spans="2:6" hidden="1" x14ac:dyDescent="0.25">
      <c r="B10" s="3" t="s">
        <v>11</v>
      </c>
      <c r="C10" s="3" t="s">
        <v>10</v>
      </c>
    </row>
    <row r="11" spans="2:6" hidden="1" x14ac:dyDescent="0.25">
      <c r="B11" s="3">
        <v>1</v>
      </c>
      <c r="C11" s="7">
        <v>0.8</v>
      </c>
    </row>
    <row r="12" spans="2:6" hidden="1" x14ac:dyDescent="0.25">
      <c r="B12" s="3">
        <f t="shared" ref="B12:B46" si="0">B11+1</f>
        <v>2</v>
      </c>
      <c r="C12" s="7">
        <f t="shared" ref="C12:C46" si="1">C11-0.02</f>
        <v>0.78</v>
      </c>
    </row>
    <row r="13" spans="2:6" hidden="1" x14ac:dyDescent="0.25">
      <c r="B13" s="3">
        <f t="shared" si="0"/>
        <v>3</v>
      </c>
      <c r="C13" s="7">
        <f t="shared" si="1"/>
        <v>0.76</v>
      </c>
    </row>
    <row r="14" spans="2:6" hidden="1" x14ac:dyDescent="0.25">
      <c r="B14" s="3">
        <f t="shared" si="0"/>
        <v>4</v>
      </c>
      <c r="C14" s="7">
        <f t="shared" si="1"/>
        <v>0.74</v>
      </c>
    </row>
    <row r="15" spans="2:6" hidden="1" x14ac:dyDescent="0.25">
      <c r="B15" s="3">
        <f t="shared" si="0"/>
        <v>5</v>
      </c>
      <c r="C15" s="7">
        <f t="shared" si="1"/>
        <v>0.72</v>
      </c>
    </row>
    <row r="16" spans="2:6" hidden="1" x14ac:dyDescent="0.25">
      <c r="B16" s="3">
        <f t="shared" si="0"/>
        <v>6</v>
      </c>
      <c r="C16" s="7">
        <f t="shared" si="1"/>
        <v>0.7</v>
      </c>
    </row>
    <row r="17" spans="2:3" hidden="1" x14ac:dyDescent="0.25">
      <c r="B17" s="3">
        <f t="shared" si="0"/>
        <v>7</v>
      </c>
      <c r="C17" s="7">
        <f t="shared" si="1"/>
        <v>0.67999999999999994</v>
      </c>
    </row>
    <row r="18" spans="2:3" hidden="1" x14ac:dyDescent="0.25">
      <c r="B18" s="3">
        <f t="shared" si="0"/>
        <v>8</v>
      </c>
      <c r="C18" s="7">
        <f t="shared" si="1"/>
        <v>0.65999999999999992</v>
      </c>
    </row>
    <row r="19" spans="2:3" hidden="1" x14ac:dyDescent="0.25">
      <c r="B19" s="3">
        <f t="shared" si="0"/>
        <v>9</v>
      </c>
      <c r="C19" s="7">
        <f t="shared" si="1"/>
        <v>0.6399999999999999</v>
      </c>
    </row>
    <row r="20" spans="2:3" hidden="1" x14ac:dyDescent="0.25">
      <c r="B20" s="3">
        <f t="shared" si="0"/>
        <v>10</v>
      </c>
      <c r="C20" s="7">
        <f t="shared" si="1"/>
        <v>0.61999999999999988</v>
      </c>
    </row>
    <row r="21" spans="2:3" hidden="1" x14ac:dyDescent="0.25">
      <c r="B21" s="3">
        <f t="shared" si="0"/>
        <v>11</v>
      </c>
      <c r="C21" s="7">
        <f t="shared" si="1"/>
        <v>0.59999999999999987</v>
      </c>
    </row>
    <row r="22" spans="2:3" hidden="1" x14ac:dyDescent="0.25">
      <c r="B22" s="3">
        <f t="shared" si="0"/>
        <v>12</v>
      </c>
      <c r="C22" s="7">
        <f t="shared" si="1"/>
        <v>0.57999999999999985</v>
      </c>
    </row>
    <row r="23" spans="2:3" hidden="1" x14ac:dyDescent="0.25">
      <c r="B23" s="3">
        <f t="shared" si="0"/>
        <v>13</v>
      </c>
      <c r="C23" s="7">
        <f t="shared" si="1"/>
        <v>0.55999999999999983</v>
      </c>
    </row>
    <row r="24" spans="2:3" hidden="1" x14ac:dyDescent="0.25">
      <c r="B24" s="3">
        <f t="shared" si="0"/>
        <v>14</v>
      </c>
      <c r="C24" s="7">
        <f t="shared" si="1"/>
        <v>0.53999999999999981</v>
      </c>
    </row>
    <row r="25" spans="2:3" hidden="1" x14ac:dyDescent="0.25">
      <c r="B25" s="3">
        <f t="shared" si="0"/>
        <v>15</v>
      </c>
      <c r="C25" s="7">
        <f t="shared" si="1"/>
        <v>0.5199999999999998</v>
      </c>
    </row>
    <row r="26" spans="2:3" hidden="1" x14ac:dyDescent="0.25">
      <c r="B26" s="3">
        <f t="shared" si="0"/>
        <v>16</v>
      </c>
      <c r="C26" s="7">
        <f t="shared" si="1"/>
        <v>0.49999999999999978</v>
      </c>
    </row>
    <row r="27" spans="2:3" hidden="1" x14ac:dyDescent="0.25">
      <c r="B27" s="3">
        <f t="shared" si="0"/>
        <v>17</v>
      </c>
      <c r="C27" s="7">
        <f t="shared" si="1"/>
        <v>0.47999999999999976</v>
      </c>
    </row>
    <row r="28" spans="2:3" hidden="1" x14ac:dyDescent="0.25">
      <c r="B28" s="3">
        <f t="shared" si="0"/>
        <v>18</v>
      </c>
      <c r="C28" s="7">
        <f t="shared" si="1"/>
        <v>0.45999999999999974</v>
      </c>
    </row>
    <row r="29" spans="2:3" hidden="1" x14ac:dyDescent="0.25">
      <c r="B29" s="3">
        <f t="shared" si="0"/>
        <v>19</v>
      </c>
      <c r="C29" s="7">
        <f t="shared" si="1"/>
        <v>0.43999999999999972</v>
      </c>
    </row>
    <row r="30" spans="2:3" hidden="1" x14ac:dyDescent="0.25">
      <c r="B30" s="3">
        <f t="shared" si="0"/>
        <v>20</v>
      </c>
      <c r="C30" s="7">
        <f t="shared" si="1"/>
        <v>0.41999999999999971</v>
      </c>
    </row>
    <row r="31" spans="2:3" hidden="1" x14ac:dyDescent="0.25">
      <c r="B31" s="3">
        <f t="shared" si="0"/>
        <v>21</v>
      </c>
      <c r="C31" s="7">
        <f t="shared" si="1"/>
        <v>0.39999999999999969</v>
      </c>
    </row>
    <row r="32" spans="2:3" hidden="1" x14ac:dyDescent="0.25">
      <c r="B32" s="3">
        <f t="shared" si="0"/>
        <v>22</v>
      </c>
      <c r="C32" s="7">
        <f t="shared" si="1"/>
        <v>0.37999999999999967</v>
      </c>
    </row>
    <row r="33" spans="2:3" hidden="1" x14ac:dyDescent="0.25">
      <c r="B33" s="3">
        <f t="shared" si="0"/>
        <v>23</v>
      </c>
      <c r="C33" s="7">
        <f t="shared" si="1"/>
        <v>0.35999999999999965</v>
      </c>
    </row>
    <row r="34" spans="2:3" hidden="1" x14ac:dyDescent="0.25">
      <c r="B34" s="3">
        <f t="shared" si="0"/>
        <v>24</v>
      </c>
      <c r="C34" s="7">
        <f t="shared" si="1"/>
        <v>0.33999999999999964</v>
      </c>
    </row>
    <row r="35" spans="2:3" hidden="1" x14ac:dyDescent="0.25">
      <c r="B35" s="3">
        <f t="shared" si="0"/>
        <v>25</v>
      </c>
      <c r="C35" s="7">
        <f t="shared" si="1"/>
        <v>0.31999999999999962</v>
      </c>
    </row>
    <row r="36" spans="2:3" hidden="1" x14ac:dyDescent="0.25">
      <c r="B36" s="3">
        <f t="shared" si="0"/>
        <v>26</v>
      </c>
      <c r="C36" s="7">
        <f t="shared" si="1"/>
        <v>0.2999999999999996</v>
      </c>
    </row>
    <row r="37" spans="2:3" hidden="1" x14ac:dyDescent="0.25">
      <c r="B37" s="3">
        <f t="shared" si="0"/>
        <v>27</v>
      </c>
      <c r="C37" s="7">
        <f t="shared" si="1"/>
        <v>0.27999999999999958</v>
      </c>
    </row>
    <row r="38" spans="2:3" hidden="1" x14ac:dyDescent="0.25">
      <c r="B38" s="3">
        <f t="shared" si="0"/>
        <v>28</v>
      </c>
      <c r="C38" s="7">
        <f t="shared" si="1"/>
        <v>0.25999999999999956</v>
      </c>
    </row>
    <row r="39" spans="2:3" hidden="1" x14ac:dyDescent="0.25">
      <c r="B39" s="3">
        <f t="shared" si="0"/>
        <v>29</v>
      </c>
      <c r="C39" s="7">
        <f t="shared" si="1"/>
        <v>0.23999999999999957</v>
      </c>
    </row>
    <row r="40" spans="2:3" hidden="1" x14ac:dyDescent="0.25">
      <c r="B40" s="3">
        <f t="shared" si="0"/>
        <v>30</v>
      </c>
      <c r="C40" s="7">
        <f t="shared" si="1"/>
        <v>0.21999999999999958</v>
      </c>
    </row>
    <row r="41" spans="2:3" hidden="1" x14ac:dyDescent="0.25">
      <c r="B41" s="3">
        <f t="shared" si="0"/>
        <v>31</v>
      </c>
      <c r="C41" s="7">
        <f t="shared" si="1"/>
        <v>0.19999999999999959</v>
      </c>
    </row>
    <row r="42" spans="2:3" hidden="1" x14ac:dyDescent="0.25">
      <c r="B42" s="3">
        <f t="shared" si="0"/>
        <v>32</v>
      </c>
      <c r="C42" s="7">
        <f t="shared" si="1"/>
        <v>0.1799999999999996</v>
      </c>
    </row>
    <row r="43" spans="2:3" hidden="1" x14ac:dyDescent="0.25">
      <c r="B43" s="3">
        <f t="shared" si="0"/>
        <v>33</v>
      </c>
      <c r="C43" s="7">
        <f t="shared" si="1"/>
        <v>0.15999999999999961</v>
      </c>
    </row>
    <row r="44" spans="2:3" hidden="1" x14ac:dyDescent="0.25">
      <c r="B44" s="3">
        <f t="shared" si="0"/>
        <v>34</v>
      </c>
      <c r="C44" s="7">
        <f t="shared" si="1"/>
        <v>0.13999999999999962</v>
      </c>
    </row>
    <row r="45" spans="2:3" hidden="1" x14ac:dyDescent="0.25">
      <c r="B45" s="3">
        <f t="shared" si="0"/>
        <v>35</v>
      </c>
      <c r="C45" s="7">
        <f t="shared" si="1"/>
        <v>0.11999999999999962</v>
      </c>
    </row>
    <row r="46" spans="2:3" hidden="1" x14ac:dyDescent="0.25">
      <c r="B46" s="3">
        <f t="shared" si="0"/>
        <v>36</v>
      </c>
      <c r="C46" s="7">
        <f t="shared" si="1"/>
        <v>9.9999999999999617E-2</v>
      </c>
    </row>
  </sheetData>
  <sheetProtection algorithmName="SHA-512" hashValue="XB5DxFRuCYR9RbeMk1WJ7e3lvbkHu6SE01ofKf/MZuLNczjCjM6+w/4GY1d8Dc7C/2Ilw2WW7J4up8dmucjBPw==" saltValue="cP7U9oJrxXY4Zpauig1aBw==" spinCount="100000" sheet="1" objects="1" scenarios="1" selectLockedCells="1"/>
  <mergeCells count="4">
    <mergeCell ref="E2:F3"/>
    <mergeCell ref="E5:F6"/>
    <mergeCell ref="E8:F9"/>
    <mergeCell ref="B5:C6"/>
  </mergeCells>
  <pageMargins left="0.7" right="0.7" top="0.75" bottom="0.75" header="0.3" footer="0.3"/>
  <pageSetup orientation="portrait" r:id="rId1"/>
  <headerFooter>
    <oddHeader>&amp;C&amp;"-,Bold"&amp;22WHAT IS THE REFUND?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 Loan Amount</vt:lpstr>
      <vt:lpstr>UFMIP REFUND</vt:lpstr>
    </vt:vector>
  </TitlesOfParts>
  <Company>Equity Resources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Lohr</dc:creator>
  <cp:lastModifiedBy>Mallory Younger</cp:lastModifiedBy>
  <cp:lastPrinted>2014-05-21T16:03:51Z</cp:lastPrinted>
  <dcterms:created xsi:type="dcterms:W3CDTF">2011-08-10T13:35:40Z</dcterms:created>
  <dcterms:modified xsi:type="dcterms:W3CDTF">2019-07-12T12:55:57Z</dcterms:modified>
</cp:coreProperties>
</file>